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paforcanada-my.sharepoint.com/personal/nicoletasoroiu_cpaforcanada_onmicrosoft_com/Documents/Server/"/>
    </mc:Choice>
  </mc:AlternateContent>
  <xr:revisionPtr revIDLastSave="43" documentId="8_{BC51DD24-EA83-49B7-B4FA-DFF9111B61C4}" xr6:coauthVersionLast="47" xr6:coauthVersionMax="47" xr10:uidLastSave="{7689AAA3-FB97-4E06-A190-55A8C3D9957F}"/>
  <bookViews>
    <workbookView xWindow="-28920" yWindow="30" windowWidth="29040" windowHeight="15720" xr2:uid="{AD3A9698-67EC-4804-AF07-C6B23795D7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D13" i="1"/>
  <c r="C13" i="1"/>
  <c r="D7" i="1"/>
  <c r="H4" i="1"/>
  <c r="H3" i="1"/>
  <c r="H5" i="1"/>
  <c r="C3" i="1" s="1"/>
  <c r="D11" i="1"/>
  <c r="D5" i="1"/>
  <c r="C4" i="1"/>
  <c r="C5" i="1"/>
  <c r="C6" i="1"/>
  <c r="C11" i="1"/>
  <c r="C12" i="1"/>
  <c r="C7" i="1" l="1"/>
</calcChain>
</file>

<file path=xl/sharedStrings.xml><?xml version="1.0" encoding="utf-8"?>
<sst xmlns="http://schemas.openxmlformats.org/spreadsheetml/2006/main" count="26" uniqueCount="25">
  <si>
    <t>Formula</t>
  </si>
  <si>
    <t>Result (Formula to Input)</t>
  </si>
  <si>
    <t>Gross Salary</t>
  </si>
  <si>
    <t>Income Tax</t>
  </si>
  <si>
    <t>Progressive tax rate based on Ontario rates</t>
  </si>
  <si>
    <t>CPP Contribution (Employee)</t>
  </si>
  <si>
    <t>5.95% up to $68,500</t>
  </si>
  <si>
    <t>CPP Contribution (Employer)</t>
  </si>
  <si>
    <t>EI Contribution</t>
  </si>
  <si>
    <t>1.66% up to $63,200</t>
  </si>
  <si>
    <t>Net Salary After Tax</t>
  </si>
  <si>
    <t>Gross Salary - (Income Tax + CPP + EI)</t>
  </si>
  <si>
    <t>Gross Dividend</t>
  </si>
  <si>
    <t>Gross-Up Amount</t>
  </si>
  <si>
    <t>38% for eligible, 15% for non-eligible</t>
  </si>
  <si>
    <t>Dividend Tax Credit</t>
  </si>
  <si>
    <t>15.02% for eligible, 10.03% for non-eligible</t>
  </si>
  <si>
    <t>Net Dividend After Tax</t>
  </si>
  <si>
    <t>Gross Dividend + Gross-Up - Dividend Tax Credit</t>
  </si>
  <si>
    <t>Pension for future years</t>
  </si>
  <si>
    <t>Employement Insurance</t>
  </si>
  <si>
    <t>Eligible</t>
  </si>
  <si>
    <t>non -Eligible</t>
  </si>
  <si>
    <t>Federal Tax</t>
  </si>
  <si>
    <t>Ontario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</si>
</sst>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9"/>
      <color rgb="FF222222"/>
      <name val="Times New Roman"/>
      <family val="1"/>
    </font>
    <font>
      <b/>
      <sz val="9"/>
      <color rgb="FF222222"/>
      <name val="TimesNewRomanPS-BoldMT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3" fontId="2" fillId="2" borderId="0" xfId="1" applyFont="1" applyFill="1" applyAlignment="1">
      <alignment vertical="center" wrapText="1"/>
    </xf>
    <xf numFmtId="43" fontId="2" fillId="2" borderId="1" xfId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0" fillId="0" borderId="1" xfId="0" applyBorder="1"/>
    <xf numFmtId="0" fontId="2" fillId="2" borderId="3" xfId="0" applyFont="1" applyFill="1" applyBorder="1" applyAlignment="1">
      <alignment vertical="center" wrapText="1"/>
    </xf>
    <xf numFmtId="43" fontId="0" fillId="0" borderId="0" xfId="1" applyFont="1"/>
    <xf numFmtId="43" fontId="0" fillId="0" borderId="0" xfId="0" applyNumberFormat="1"/>
    <xf numFmtId="43" fontId="0" fillId="0" borderId="1" xfId="1" applyFont="1" applyBorder="1"/>
    <xf numFmtId="43" fontId="2" fillId="2" borderId="0" xfId="0" applyNumberFormat="1" applyFont="1" applyFill="1" applyAlignment="1">
      <alignment vertical="center" wrapText="1"/>
    </xf>
    <xf numFmtId="43" fontId="0" fillId="3" borderId="0" xfId="1" applyFont="1" applyFill="1"/>
    <xf numFmtId="43" fontId="2" fillId="3" borderId="1" xfId="1" applyFont="1" applyFill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01143-822C-4B0C-A113-EEA35CB2DDB0}">
  <dimension ref="A1:H14"/>
  <sheetViews>
    <sheetView tabSelected="1" workbookViewId="0">
      <selection activeCell="F13" sqref="F13"/>
    </sheetView>
  </sheetViews>
  <sheetFormatPr defaultRowHeight="14.4"/>
  <cols>
    <col min="1" max="3" width="30.44140625" customWidth="1"/>
    <col min="4" max="4" width="14.109375" customWidth="1"/>
    <col min="6" max="6" width="9.5546875" bestFit="1" customWidth="1"/>
    <col min="7" max="7" width="14.33203125" customWidth="1"/>
    <col min="8" max="8" width="9.5546875" bestFit="1" customWidth="1"/>
  </cols>
  <sheetData>
    <row r="1" spans="1:8" ht="15" thickBot="1">
      <c r="A1" s="1"/>
      <c r="B1" s="1" t="s">
        <v>0</v>
      </c>
      <c r="C1" s="1" t="s">
        <v>1</v>
      </c>
    </row>
    <row r="2" spans="1:8" ht="15" thickBot="1">
      <c r="A2" s="2" t="s">
        <v>2</v>
      </c>
      <c r="B2" s="8">
        <v>5000</v>
      </c>
      <c r="C2" s="2"/>
    </row>
    <row r="3" spans="1:8">
      <c r="A3" s="2" t="s">
        <v>3</v>
      </c>
      <c r="B3" s="2" t="s">
        <v>4</v>
      </c>
      <c r="C3" s="12">
        <f>H5</f>
        <v>0</v>
      </c>
      <c r="G3" t="s">
        <v>23</v>
      </c>
      <c r="H3" s="9">
        <f>IF(B2 &lt;= 15000, 0, (MIN(B2-15000,53359) * 0.15) + IF(B2 &gt; 53359, (MIN(B2-53359, 106717) * 0.205), 0))</f>
        <v>0</v>
      </c>
    </row>
    <row r="4" spans="1:8" ht="24">
      <c r="A4" s="2" t="s">
        <v>5</v>
      </c>
      <c r="B4" s="2" t="s">
        <v>6</v>
      </c>
      <c r="C4" s="2">
        <f>MIN(B2*0.0595,68500*0.0595)</f>
        <v>297.5</v>
      </c>
      <c r="D4" s="2" t="s">
        <v>19</v>
      </c>
      <c r="G4" t="s">
        <v>24</v>
      </c>
      <c r="H4" s="9">
        <f>IF(B2 &lt;= 11865, 0, (MIN(B2-11865, 47630) * 0.0505) + IF(B2 &gt; 47630, (MIN(B2-47630, 95259) * 0.0915), 0))</f>
        <v>0</v>
      </c>
    </row>
    <row r="5" spans="1:8" ht="24.6" thickBot="1">
      <c r="A5" s="2" t="s">
        <v>7</v>
      </c>
      <c r="B5" s="2" t="s">
        <v>6</v>
      </c>
      <c r="C5" s="2">
        <f>MIN(B2*0.0595, 68500*0.0595)</f>
        <v>297.5</v>
      </c>
      <c r="D5" s="2" t="str">
        <f>D4</f>
        <v>Pension for future years</v>
      </c>
      <c r="H5" s="11">
        <f>SUM(H3:H4)</f>
        <v>0</v>
      </c>
    </row>
    <row r="6" spans="1:8" ht="24.6" thickTop="1">
      <c r="A6" s="2" t="s">
        <v>8</v>
      </c>
      <c r="B6" s="2" t="s">
        <v>9</v>
      </c>
      <c r="C6" s="2">
        <f>MIN(B2*0.0166, 63200*0.0166)</f>
        <v>83</v>
      </c>
      <c r="D6" s="2" t="s">
        <v>20</v>
      </c>
    </row>
    <row r="7" spans="1:8">
      <c r="A7" s="2" t="s">
        <v>10</v>
      </c>
      <c r="B7" s="2" t="s">
        <v>11</v>
      </c>
      <c r="C7" s="6">
        <f>B2-(C3+C4+C5)</f>
        <v>4405</v>
      </c>
      <c r="D7" s="13">
        <f>C7+C4+C5+C6</f>
        <v>5083</v>
      </c>
    </row>
    <row r="8" spans="1:8">
      <c r="A8" s="2"/>
      <c r="B8" s="2"/>
      <c r="C8" s="6"/>
    </row>
    <row r="9" spans="1:8" ht="15" thickBot="1">
      <c r="A9" s="2"/>
      <c r="B9" s="2"/>
      <c r="C9" s="6"/>
    </row>
    <row r="10" spans="1:8" ht="15" thickBot="1">
      <c r="A10" s="2" t="s">
        <v>12</v>
      </c>
      <c r="B10" s="8">
        <v>5000</v>
      </c>
      <c r="C10" s="3" t="s">
        <v>21</v>
      </c>
      <c r="D10" s="7" t="s">
        <v>22</v>
      </c>
    </row>
    <row r="11" spans="1:8">
      <c r="A11" s="2" t="s">
        <v>13</v>
      </c>
      <c r="B11" s="2" t="s">
        <v>14</v>
      </c>
      <c r="C11" s="4">
        <f>B10*0.38</f>
        <v>1900</v>
      </c>
      <c r="D11" s="4">
        <f>B10*0.15</f>
        <v>750</v>
      </c>
    </row>
    <row r="12" spans="1:8">
      <c r="A12" s="2" t="s">
        <v>15</v>
      </c>
      <c r="B12" s="2" t="s">
        <v>16</v>
      </c>
      <c r="C12" s="4">
        <f>B10*0.1502</f>
        <v>751</v>
      </c>
      <c r="D12" s="4">
        <f>B10*0.1003</f>
        <v>501.5</v>
      </c>
    </row>
    <row r="13" spans="1:8" ht="24.6" thickBot="1">
      <c r="A13" s="2" t="s">
        <v>17</v>
      </c>
      <c r="B13" s="2" t="s">
        <v>18</v>
      </c>
      <c r="C13" s="5">
        <f>B10+C11-C12</f>
        <v>6149</v>
      </c>
      <c r="D13" s="14">
        <f>B10+D11-D12</f>
        <v>5248.5</v>
      </c>
      <c r="F13" s="10"/>
    </row>
    <row r="14" spans="1:8" ht="15" thickTop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Samia</dc:creator>
  <cp:lastModifiedBy>Samia</cp:lastModifiedBy>
  <dcterms:created xsi:type="dcterms:W3CDTF">2025-03-26T16:00:00Z</dcterms:created>
  <dcterms:modified xsi:type="dcterms:W3CDTF">2025-10-29T17:53:36Z</dcterms:modified>
</cp:coreProperties>
</file>